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0272"/>
  </bookViews>
  <sheets>
    <sheet name="Foglio1" sheetId="1" r:id="rId1"/>
    <sheet name="Foglio2" sheetId="2" r:id="rId2"/>
  </sheets>
  <definedNames>
    <definedName name="Categoria">Foglio2!$A$3:$A$8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20" i="1"/>
  <c r="C5" i="1" l="1"/>
  <c r="D8" i="1" s="1"/>
  <c r="E18" i="1"/>
  <c r="G18" i="1" s="1"/>
  <c r="E19" i="1"/>
  <c r="G19" i="1" s="1"/>
  <c r="E28" i="1"/>
  <c r="G28" i="1" s="1"/>
  <c r="E29" i="1"/>
  <c r="G29" i="1" s="1"/>
  <c r="E30" i="1"/>
  <c r="G30" i="1" s="1"/>
  <c r="E31" i="1"/>
  <c r="G31" i="1" s="1"/>
  <c r="E25" i="1"/>
  <c r="G25" i="1" s="1"/>
  <c r="E26" i="1"/>
  <c r="G26" i="1" s="1"/>
  <c r="E27" i="1"/>
  <c r="G27" i="1" s="1"/>
  <c r="E24" i="1"/>
  <c r="G24" i="1" s="1"/>
  <c r="E15" i="1"/>
  <c r="G15" i="1" s="1"/>
  <c r="E16" i="1"/>
  <c r="G16" i="1" s="1"/>
  <c r="E17" i="1"/>
  <c r="G17" i="1" s="1"/>
  <c r="E13" i="1"/>
  <c r="G13" i="1" s="1"/>
  <c r="E14" i="1"/>
  <c r="G14" i="1" s="1"/>
  <c r="E12" i="1"/>
  <c r="G12" i="1" s="1"/>
  <c r="E10" i="2"/>
  <c r="D7" i="1" l="1"/>
  <c r="F4" i="1"/>
  <c r="F5" i="1" l="1"/>
  <c r="H26" i="1" s="1"/>
  <c r="H15" i="1" l="1"/>
  <c r="H13" i="1"/>
  <c r="H17" i="1"/>
  <c r="H19" i="1"/>
  <c r="H27" i="1"/>
  <c r="H28" i="1"/>
  <c r="H12" i="1"/>
  <c r="H24" i="1"/>
  <c r="H25" i="1"/>
  <c r="H31" i="1"/>
  <c r="H14" i="1"/>
  <c r="H30" i="1"/>
  <c r="H16" i="1"/>
  <c r="H29" i="1"/>
  <c r="H18" i="1"/>
  <c r="J7" i="1" l="1"/>
</calcChain>
</file>

<file path=xl/sharedStrings.xml><?xml version="1.0" encoding="utf-8"?>
<sst xmlns="http://schemas.openxmlformats.org/spreadsheetml/2006/main" count="80" uniqueCount="36">
  <si>
    <t>Allegato 1 - Calcolo del compenso dovuto alle unità di personale coinvolte nelle attività</t>
  </si>
  <si>
    <t>Qualifica</t>
  </si>
  <si>
    <t>Qualifica:</t>
  </si>
  <si>
    <t>Responsabile scientifico</t>
  </si>
  <si>
    <t>Personale docente</t>
  </si>
  <si>
    <t>Descrizione delle attività da svolgere:</t>
  </si>
  <si>
    <t>Nome:</t>
  </si>
  <si>
    <t>Peso:</t>
  </si>
  <si>
    <t>Importo della convenzione al netto dell'IVA:</t>
  </si>
  <si>
    <t>Percentuale:</t>
  </si>
  <si>
    <t>Impegno orario:</t>
  </si>
  <si>
    <t>Personale Docente:</t>
  </si>
  <si>
    <t>Ricercatore</t>
  </si>
  <si>
    <t>PTA categoria D e EP</t>
  </si>
  <si>
    <t>PTA categoria C</t>
  </si>
  <si>
    <t>PTA categoria B</t>
  </si>
  <si>
    <t>1)</t>
  </si>
  <si>
    <t>2)</t>
  </si>
  <si>
    <t>3)</t>
  </si>
  <si>
    <t>4)</t>
  </si>
  <si>
    <t>Personale PTA:</t>
  </si>
  <si>
    <t>Peso</t>
  </si>
  <si>
    <t>ARENA FELICE</t>
  </si>
  <si>
    <t>LEONARDI GIOVANNI</t>
  </si>
  <si>
    <t>BARBARO GIUSEPPE</t>
  </si>
  <si>
    <t>Compenso</t>
  </si>
  <si>
    <t>5)</t>
  </si>
  <si>
    <t>6)</t>
  </si>
  <si>
    <t>COGNOME NOME</t>
  </si>
  <si>
    <t>7)</t>
  </si>
  <si>
    <t>8)</t>
  </si>
  <si>
    <t>Colonna2</t>
  </si>
  <si>
    <t>Il RESPONSABILE SCIENTIFICO</t>
  </si>
  <si>
    <t>N.</t>
  </si>
  <si>
    <t>Fondo Premiale:</t>
  </si>
  <si>
    <t>Fondo Comune: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</si>
</sst>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9" fontId="0" fillId="0" borderId="0" xfId="1" applyFont="1" applyAlignment="1">
      <alignment horizontal="left"/>
    </xf>
    <xf numFmtId="9" fontId="0" fillId="0" borderId="0" xfId="1" applyFont="1" applyAlignment="1">
      <alignment horizontal="right"/>
    </xf>
    <xf numFmtId="0" fontId="6" fillId="0" borderId="0" xfId="0" applyFont="1"/>
  </cellXfs>
  <cellStyles count="2">
    <cellStyle name="Normale" xfId="0" builtinId="0"/>
    <cellStyle name="Percentuale" xfId="1" builtinId="5"/>
  </cellStyles>
  <dxfs count="7">
    <dxf>
      <numFmt numFmtId="164" formatCode="_-[$€-410]\ * #,##0.00_-;\-[$€-410]\ * #,##0.00_-;_-[$€-410]\ * &quot;-&quot;??_-;_-@_-"/>
    </dxf>
    <dxf>
      <numFmt numFmtId="164" formatCode="_-[$€-410]\ * #,##0.00_-;\-[$€-410]\ * #,##0.00_-;_-[$€-410]\ * &quot;-&quot;??_-;_-@_-"/>
    </dxf>
    <dxf>
      <numFmt numFmtId="2" formatCode="0.00"/>
    </dxf>
    <dxf>
      <numFmt numFmtId="164" formatCode="_-[$€-410]\ * #,##0.00_-;\-[$€-410]\ * #,##0.00_-;_-[$€-410]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numFmt numFmtId="164" formatCode="_-[$€-410]\ * #,##0.00_-;\-[$€-410]\ * #,##0.00_-;_-[$€-410]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a2" displayName="Tabella2" ref="A11:H20" totalsRowCount="1" headerRowDxfId="6">
  <autoFilter ref="A11:H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N."/>
    <tableColumn id="2" name="Nome:"/>
    <tableColumn id="3" name="Qualifica:"/>
    <tableColumn id="4" name="Descrizione delle attività da svolgere:"/>
    <tableColumn id="5" name="Peso:">
      <calculatedColumnFormula>VLOOKUP(C12,Tabella1[],2,FALSE)</calculatedColumnFormula>
    </tableColumn>
    <tableColumn id="6" name="Impegno orario:" totalsRowFunction="sum"/>
    <tableColumn id="7" name="Colonna2"/>
    <tableColumn id="8" name="Compenso" dataDxfId="5" totalsRowDxfId="0">
      <calculatedColumnFormula>G12*$F$5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23:H32" totalsRowCount="1" headerRowDxfId="4">
  <autoFilter ref="A23:H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N."/>
    <tableColumn id="2" name="Nome:"/>
    <tableColumn id="3" name="Qualifica:"/>
    <tableColumn id="4" name="Descrizione delle attività da svolgere:"/>
    <tableColumn id="5" name="Peso:">
      <calculatedColumnFormula>VLOOKUP(C24,Tabella1[],2,FALSE)</calculatedColumnFormula>
    </tableColumn>
    <tableColumn id="6" name="Impegno orario:" totalsRowFunction="sum"/>
    <tableColumn id="7" name="Colonna2">
      <calculatedColumnFormula>E24*F24</calculatedColumnFormula>
    </tableColumn>
    <tableColumn id="8" name="Compenso" dataDxfId="3" totalsRowDxfId="1">
      <calculatedColumnFormula>G24*$F$5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1" name="Tabella1" displayName="Tabella1" ref="A2:B8" totalsRowShown="0">
  <autoFilter ref="A2:B8"/>
  <tableColumns count="2">
    <tableColumn id="1" name="Qualifica"/>
    <tableColumn id="2" name="Pes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"/>
  <sheetViews>
    <sheetView tabSelected="1" workbookViewId="0">
      <selection activeCell="K11" sqref="K11"/>
    </sheetView>
  </sheetViews>
  <sheetFormatPr defaultRowHeight="14.4" x14ac:dyDescent="0.3"/>
  <cols>
    <col min="1" max="1" width="10.6640625" customWidth="1"/>
    <col min="2" max="2" width="28.77734375" customWidth="1"/>
    <col min="3" max="3" width="22.33203125" customWidth="1"/>
    <col min="4" max="4" width="35.33203125" customWidth="1"/>
    <col min="5" max="5" width="13" customWidth="1"/>
    <col min="6" max="6" width="15.44140625" customWidth="1"/>
    <col min="7" max="7" width="13.88671875" hidden="1" customWidth="1"/>
    <col min="8" max="8" width="15" customWidth="1"/>
    <col min="9" max="9" width="3.6640625" customWidth="1"/>
    <col min="10" max="10" width="12.77734375" customWidth="1"/>
    <col min="12" max="12" width="11.77734375" bestFit="1" customWidth="1"/>
  </cols>
  <sheetData>
    <row r="2" spans="1:10" x14ac:dyDescent="0.3">
      <c r="A2" s="13" t="s">
        <v>0</v>
      </c>
    </row>
    <row r="4" spans="1:10" x14ac:dyDescent="0.3">
      <c r="A4" s="1" t="s">
        <v>8</v>
      </c>
      <c r="C4" s="3">
        <v>200000</v>
      </c>
      <c r="F4">
        <f>SUM(G12:G19,G24:G31)</f>
        <v>343.75</v>
      </c>
    </row>
    <row r="5" spans="1:10" x14ac:dyDescent="0.3">
      <c r="A5" s="2" t="s">
        <v>9</v>
      </c>
      <c r="B5" s="12">
        <v>0.05</v>
      </c>
      <c r="C5" s="3">
        <f>C4*B5</f>
        <v>10000</v>
      </c>
      <c r="F5" s="3">
        <f>D7/F4</f>
        <v>23.272727272727273</v>
      </c>
    </row>
    <row r="6" spans="1:10" x14ac:dyDescent="0.3">
      <c r="F6" s="3"/>
    </row>
    <row r="7" spans="1:10" x14ac:dyDescent="0.3">
      <c r="A7" s="2" t="s">
        <v>34</v>
      </c>
      <c r="B7" s="12"/>
      <c r="C7" s="11"/>
      <c r="D7" s="3">
        <f>C5-D8</f>
        <v>8000</v>
      </c>
      <c r="J7" s="3">
        <f>SUM(H12:H19,H24:H31)</f>
        <v>8000</v>
      </c>
    </row>
    <row r="8" spans="1:10" x14ac:dyDescent="0.3">
      <c r="A8" s="2" t="s">
        <v>35</v>
      </c>
      <c r="B8" s="12"/>
      <c r="C8" s="11">
        <v>0.2</v>
      </c>
      <c r="D8" s="3">
        <f>C5*C8</f>
        <v>2000</v>
      </c>
    </row>
    <row r="10" spans="1:10" x14ac:dyDescent="0.3">
      <c r="B10" s="4" t="s">
        <v>11</v>
      </c>
    </row>
    <row r="11" spans="1:10" ht="22.8" customHeight="1" x14ac:dyDescent="0.3">
      <c r="A11" s="8" t="s">
        <v>33</v>
      </c>
      <c r="B11" s="9" t="s">
        <v>6</v>
      </c>
      <c r="C11" s="9" t="s">
        <v>2</v>
      </c>
      <c r="D11" s="9" t="s">
        <v>5</v>
      </c>
      <c r="E11" s="9" t="s">
        <v>7</v>
      </c>
      <c r="F11" s="9" t="s">
        <v>10</v>
      </c>
      <c r="G11" s="9" t="s">
        <v>31</v>
      </c>
      <c r="H11" s="9" t="s">
        <v>25</v>
      </c>
    </row>
    <row r="12" spans="1:10" ht="24" customHeight="1" x14ac:dyDescent="0.3">
      <c r="A12" t="s">
        <v>16</v>
      </c>
      <c r="B12" t="s">
        <v>22</v>
      </c>
      <c r="C12" t="s">
        <v>3</v>
      </c>
      <c r="E12">
        <f>VLOOKUP(C12,Tabella1[],2,FALSE)</f>
        <v>3</v>
      </c>
      <c r="F12">
        <v>20</v>
      </c>
      <c r="G12">
        <f>E12*F12</f>
        <v>60</v>
      </c>
      <c r="H12" s="3">
        <f>G12*$F$5</f>
        <v>1396.3636363636365</v>
      </c>
    </row>
    <row r="13" spans="1:10" ht="24" customHeight="1" x14ac:dyDescent="0.3">
      <c r="A13" t="s">
        <v>17</v>
      </c>
      <c r="B13" t="s">
        <v>23</v>
      </c>
      <c r="C13" t="s">
        <v>4</v>
      </c>
      <c r="E13">
        <f>VLOOKUP(C13,Tabella1[],2,FALSE)</f>
        <v>2</v>
      </c>
      <c r="F13">
        <v>20</v>
      </c>
      <c r="G13">
        <f t="shared" ref="G13:G19" si="0">E13*F13</f>
        <v>40</v>
      </c>
      <c r="H13" s="3">
        <f t="shared" ref="H13:H19" si="1">G13*$F$5</f>
        <v>930.90909090909099</v>
      </c>
    </row>
    <row r="14" spans="1:10" ht="24" customHeight="1" x14ac:dyDescent="0.3">
      <c r="A14" t="s">
        <v>18</v>
      </c>
      <c r="B14" t="s">
        <v>24</v>
      </c>
      <c r="C14" t="s">
        <v>4</v>
      </c>
      <c r="E14">
        <f>VLOOKUP(C14,Tabella1[],2,FALSE)</f>
        <v>2</v>
      </c>
      <c r="F14">
        <v>20</v>
      </c>
      <c r="G14">
        <f t="shared" si="0"/>
        <v>40</v>
      </c>
      <c r="H14" s="3">
        <f t="shared" si="1"/>
        <v>930.90909090909099</v>
      </c>
    </row>
    <row r="15" spans="1:10" ht="24" customHeight="1" x14ac:dyDescent="0.3">
      <c r="A15" t="s">
        <v>19</v>
      </c>
      <c r="B15" t="s">
        <v>28</v>
      </c>
      <c r="C15" t="s">
        <v>12</v>
      </c>
      <c r="E15">
        <f>VLOOKUP(C15,Tabella1[],2,FALSE)</f>
        <v>1.75</v>
      </c>
      <c r="F15">
        <v>40</v>
      </c>
      <c r="G15">
        <f t="shared" si="0"/>
        <v>70</v>
      </c>
      <c r="H15" s="3">
        <f>G15*$F$5</f>
        <v>1629.0909090909092</v>
      </c>
    </row>
    <row r="16" spans="1:10" ht="24" customHeight="1" x14ac:dyDescent="0.3">
      <c r="A16" t="s">
        <v>26</v>
      </c>
      <c r="B16" t="s">
        <v>28</v>
      </c>
      <c r="C16" t="s">
        <v>12</v>
      </c>
      <c r="E16">
        <f>VLOOKUP(C16,Tabella1[],2,FALSE)</f>
        <v>1.75</v>
      </c>
      <c r="F16">
        <v>0</v>
      </c>
      <c r="G16">
        <f t="shared" si="0"/>
        <v>0</v>
      </c>
      <c r="H16" s="3">
        <f t="shared" si="1"/>
        <v>0</v>
      </c>
    </row>
    <row r="17" spans="1:8" ht="24" customHeight="1" x14ac:dyDescent="0.3">
      <c r="A17" t="s">
        <v>27</v>
      </c>
      <c r="B17" t="s">
        <v>28</v>
      </c>
      <c r="C17" t="s">
        <v>12</v>
      </c>
      <c r="E17">
        <f>VLOOKUP(C17,Tabella1[],2,FALSE)</f>
        <v>1.75</v>
      </c>
      <c r="F17">
        <v>0</v>
      </c>
      <c r="G17">
        <f t="shared" si="0"/>
        <v>0</v>
      </c>
      <c r="H17" s="3">
        <f t="shared" si="1"/>
        <v>0</v>
      </c>
    </row>
    <row r="18" spans="1:8" ht="24" customHeight="1" x14ac:dyDescent="0.3">
      <c r="A18" t="s">
        <v>29</v>
      </c>
      <c r="B18" t="s">
        <v>28</v>
      </c>
      <c r="C18" t="s">
        <v>12</v>
      </c>
      <c r="E18">
        <f>VLOOKUP(C18,Tabella1[],2,FALSE)</f>
        <v>1.75</v>
      </c>
      <c r="F18">
        <v>0</v>
      </c>
      <c r="G18">
        <f t="shared" si="0"/>
        <v>0</v>
      </c>
      <c r="H18" s="3">
        <f t="shared" si="1"/>
        <v>0</v>
      </c>
    </row>
    <row r="19" spans="1:8" ht="24" customHeight="1" x14ac:dyDescent="0.3">
      <c r="A19" t="s">
        <v>30</v>
      </c>
      <c r="B19" t="s">
        <v>28</v>
      </c>
      <c r="C19" t="s">
        <v>12</v>
      </c>
      <c r="E19">
        <f>VLOOKUP(C19,Tabella1[],2,FALSE)</f>
        <v>1.75</v>
      </c>
      <c r="F19">
        <v>0</v>
      </c>
      <c r="G19">
        <f t="shared" si="0"/>
        <v>0</v>
      </c>
      <c r="H19" s="3">
        <f t="shared" si="1"/>
        <v>0</v>
      </c>
    </row>
    <row r="20" spans="1:8" ht="24" customHeight="1" x14ac:dyDescent="0.3">
      <c r="F20">
        <f>SUBTOTAL(109,Tabella2[Impegno orario:])</f>
        <v>100</v>
      </c>
      <c r="H20" s="3"/>
    </row>
    <row r="21" spans="1:8" ht="24" customHeight="1" x14ac:dyDescent="0.3">
      <c r="H21" s="3"/>
    </row>
    <row r="22" spans="1:8" ht="22.8" customHeight="1" x14ac:dyDescent="0.3">
      <c r="B22" s="4" t="s">
        <v>20</v>
      </c>
    </row>
    <row r="23" spans="1:8" ht="22.8" customHeight="1" x14ac:dyDescent="0.3">
      <c r="A23" s="8" t="s">
        <v>33</v>
      </c>
      <c r="B23" s="9" t="s">
        <v>6</v>
      </c>
      <c r="C23" s="9" t="s">
        <v>2</v>
      </c>
      <c r="D23" s="9" t="s">
        <v>5</v>
      </c>
      <c r="E23" s="9" t="s">
        <v>7</v>
      </c>
      <c r="F23" s="9" t="s">
        <v>10</v>
      </c>
      <c r="G23" s="9" t="s">
        <v>31</v>
      </c>
      <c r="H23" s="10" t="s">
        <v>25</v>
      </c>
    </row>
    <row r="24" spans="1:8" ht="22.8" customHeight="1" x14ac:dyDescent="0.3">
      <c r="A24" t="s">
        <v>16</v>
      </c>
      <c r="B24" t="s">
        <v>28</v>
      </c>
      <c r="C24" t="s">
        <v>14</v>
      </c>
      <c r="E24">
        <f>VLOOKUP(C24,Tabella1[],2,FALSE)</f>
        <v>1.3</v>
      </c>
      <c r="F24">
        <v>25</v>
      </c>
      <c r="G24">
        <f t="shared" ref="G24:G31" si="2">E24*F24</f>
        <v>32.5</v>
      </c>
      <c r="H24" s="3">
        <f>G24*$F$5</f>
        <v>756.36363636363637</v>
      </c>
    </row>
    <row r="25" spans="1:8" ht="22.8" customHeight="1" x14ac:dyDescent="0.3">
      <c r="A25" t="s">
        <v>17</v>
      </c>
      <c r="B25" t="s">
        <v>28</v>
      </c>
      <c r="C25" t="s">
        <v>13</v>
      </c>
      <c r="E25">
        <f>VLOOKUP(C25,Tabella1[],2,FALSE)</f>
        <v>1.75</v>
      </c>
      <c r="F25">
        <v>25</v>
      </c>
      <c r="G25">
        <f t="shared" si="2"/>
        <v>43.75</v>
      </c>
      <c r="H25" s="3">
        <f t="shared" ref="H25:H31" si="3">G25*$F$5</f>
        <v>1018.1818181818182</v>
      </c>
    </row>
    <row r="26" spans="1:8" ht="22.8" customHeight="1" x14ac:dyDescent="0.3">
      <c r="A26" t="s">
        <v>18</v>
      </c>
      <c r="B26" t="s">
        <v>28</v>
      </c>
      <c r="C26" t="s">
        <v>15</v>
      </c>
      <c r="E26">
        <f>VLOOKUP(C26,Tabella1[],2,FALSE)</f>
        <v>1</v>
      </c>
      <c r="F26">
        <v>25</v>
      </c>
      <c r="G26">
        <f t="shared" si="2"/>
        <v>25</v>
      </c>
      <c r="H26" s="3">
        <f t="shared" si="3"/>
        <v>581.81818181818187</v>
      </c>
    </row>
    <row r="27" spans="1:8" ht="22.8" customHeight="1" x14ac:dyDescent="0.3">
      <c r="A27" t="s">
        <v>19</v>
      </c>
      <c r="B27" t="s">
        <v>28</v>
      </c>
      <c r="C27" t="s">
        <v>14</v>
      </c>
      <c r="E27">
        <f>VLOOKUP(C27,Tabella1[],2,FALSE)</f>
        <v>1.3</v>
      </c>
      <c r="F27">
        <v>25</v>
      </c>
      <c r="G27">
        <f t="shared" si="2"/>
        <v>32.5</v>
      </c>
      <c r="H27" s="3">
        <f t="shared" si="3"/>
        <v>756.36363636363637</v>
      </c>
    </row>
    <row r="28" spans="1:8" ht="22.8" customHeight="1" x14ac:dyDescent="0.3">
      <c r="A28" t="s">
        <v>26</v>
      </c>
      <c r="B28" t="s">
        <v>28</v>
      </c>
      <c r="C28" t="s">
        <v>14</v>
      </c>
      <c r="E28">
        <f>VLOOKUP(C28,Tabella1[],2,FALSE)</f>
        <v>1.3</v>
      </c>
      <c r="F28">
        <v>0</v>
      </c>
      <c r="G28">
        <f t="shared" si="2"/>
        <v>0</v>
      </c>
      <c r="H28" s="3">
        <f t="shared" si="3"/>
        <v>0</v>
      </c>
    </row>
    <row r="29" spans="1:8" ht="22.8" customHeight="1" x14ac:dyDescent="0.3">
      <c r="A29" t="s">
        <v>27</v>
      </c>
      <c r="B29" t="s">
        <v>28</v>
      </c>
      <c r="C29" t="s">
        <v>14</v>
      </c>
      <c r="E29">
        <f>VLOOKUP(C29,Tabella1[],2,FALSE)</f>
        <v>1.3</v>
      </c>
      <c r="F29">
        <v>0</v>
      </c>
      <c r="G29">
        <f t="shared" si="2"/>
        <v>0</v>
      </c>
      <c r="H29" s="3">
        <f t="shared" si="3"/>
        <v>0</v>
      </c>
    </row>
    <row r="30" spans="1:8" ht="22.8" customHeight="1" x14ac:dyDescent="0.3">
      <c r="A30" t="s">
        <v>29</v>
      </c>
      <c r="B30" t="s">
        <v>28</v>
      </c>
      <c r="C30" t="s">
        <v>14</v>
      </c>
      <c r="E30">
        <f>VLOOKUP(C30,Tabella1[],2,FALSE)</f>
        <v>1.3</v>
      </c>
      <c r="F30">
        <v>0</v>
      </c>
      <c r="G30">
        <f t="shared" si="2"/>
        <v>0</v>
      </c>
      <c r="H30" s="3">
        <f t="shared" si="3"/>
        <v>0</v>
      </c>
    </row>
    <row r="31" spans="1:8" ht="22.8" customHeight="1" x14ac:dyDescent="0.3">
      <c r="A31" t="s">
        <v>30</v>
      </c>
      <c r="B31" t="s">
        <v>28</v>
      </c>
      <c r="C31" t="s">
        <v>14</v>
      </c>
      <c r="E31">
        <f>VLOOKUP(C31,Tabella1[],2,FALSE)</f>
        <v>1.3</v>
      </c>
      <c r="F31">
        <v>0</v>
      </c>
      <c r="G31">
        <f t="shared" si="2"/>
        <v>0</v>
      </c>
      <c r="H31" s="3">
        <f t="shared" si="3"/>
        <v>0</v>
      </c>
    </row>
    <row r="32" spans="1:8" x14ac:dyDescent="0.3">
      <c r="F32">
        <f>SUBTOTAL(109,Tabella3[Impegno orario:])</f>
        <v>100</v>
      </c>
      <c r="H32" s="3"/>
    </row>
    <row r="34" spans="4:4" x14ac:dyDescent="0.3">
      <c r="D34" s="6" t="s">
        <v>32</v>
      </c>
    </row>
    <row r="37" spans="4:4" x14ac:dyDescent="0.3">
      <c r="D37" s="7"/>
    </row>
  </sheetData>
  <dataValidations count="1">
    <dataValidation type="list" allowBlank="1" showInputMessage="1" showErrorMessage="1" sqref="C24:C31 C12:C19 C21">
      <formula1>Categoria</formula1>
    </dataValidation>
  </dataValidations>
  <printOptions horizontalCentered="1" verticalCentered="1"/>
  <pageMargins left="0.17" right="0.17" top="0.22" bottom="0.26" header="0.17" footer="0.17"/>
  <pageSetup paperSize="9" scale="77" fitToWidth="0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A11" sqref="A11"/>
    </sheetView>
  </sheetViews>
  <sheetFormatPr defaultRowHeight="14.4" x14ac:dyDescent="0.3"/>
  <cols>
    <col min="1" max="1" width="30.88671875" customWidth="1"/>
  </cols>
  <sheetData>
    <row r="2" spans="1:5" x14ac:dyDescent="0.3">
      <c r="A2" t="s">
        <v>1</v>
      </c>
      <c r="B2" t="s">
        <v>21</v>
      </c>
    </row>
    <row r="3" spans="1:5" x14ac:dyDescent="0.3">
      <c r="A3" t="s">
        <v>3</v>
      </c>
      <c r="B3" s="5">
        <v>3</v>
      </c>
    </row>
    <row r="4" spans="1:5" x14ac:dyDescent="0.3">
      <c r="A4" t="s">
        <v>4</v>
      </c>
      <c r="B4" s="5">
        <v>2</v>
      </c>
    </row>
    <row r="5" spans="1:5" x14ac:dyDescent="0.3">
      <c r="A5" t="s">
        <v>12</v>
      </c>
      <c r="B5" s="5">
        <v>1.75</v>
      </c>
    </row>
    <row r="6" spans="1:5" x14ac:dyDescent="0.3">
      <c r="A6" t="s">
        <v>13</v>
      </c>
      <c r="B6" s="5">
        <v>1.75</v>
      </c>
    </row>
    <row r="7" spans="1:5" x14ac:dyDescent="0.3">
      <c r="A7" t="s">
        <v>14</v>
      </c>
      <c r="B7" s="5">
        <v>1.3</v>
      </c>
    </row>
    <row r="8" spans="1:5" x14ac:dyDescent="0.3">
      <c r="A8" t="s">
        <v>15</v>
      </c>
      <c r="B8" s="5">
        <v>1</v>
      </c>
    </row>
    <row r="10" spans="1:5" x14ac:dyDescent="0.3">
      <c r="E10" t="e">
        <f>LOOKUP(C10,Categoria)</f>
        <v>#N/A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Categoria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Leonardi</cp:lastModifiedBy>
  <cp:lastPrinted>2015-02-16T12:39:58Z</cp:lastPrinted>
  <dcterms:created xsi:type="dcterms:W3CDTF">2015-02-14T10:38:16Z</dcterms:created>
  <dcterms:modified xsi:type="dcterms:W3CDTF">2015-02-16T12:40:10Z</dcterms:modified>
</cp:coreProperties>
</file>